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tabRatio="876" activeTab="0"/>
  </bookViews>
  <sheets>
    <sheet name="Fidejussioni" sheetId="1" r:id="rId1"/>
  </sheets>
  <definedNames>
    <definedName name="_xlnm.Print_Area" localSheetId="0">'Fidejussioni'!$A$1:$Q$70</definedName>
  </definedNames>
  <calcPr fullCalcOnLoad="1"/>
</workbook>
</file>

<file path=xl/sharedStrings.xml><?xml version="1.0" encoding="utf-8"?>
<sst xmlns="http://schemas.openxmlformats.org/spreadsheetml/2006/main" count="82" uniqueCount="57">
  <si>
    <t>Rifiuti speciali non pericolosi:</t>
  </si>
  <si>
    <t>Rifiuti speciali pericolosi:</t>
  </si>
  <si>
    <t>Cl organico &gt; 2%   -   PCB &gt; 25 ppm:</t>
  </si>
  <si>
    <t>garanzia</t>
  </si>
  <si>
    <t>2) Autodemolitori</t>
  </si>
  <si>
    <t>3) Discarica</t>
  </si>
  <si>
    <t>Rifiuti speciali non pericolosi</t>
  </si>
  <si>
    <t>Rifiuti speciali pericolosi</t>
  </si>
  <si>
    <t>Rifiuti inerti</t>
  </si>
  <si>
    <t>4) Operazioni di recupero e smaltimento non individuate esplicitamente</t>
  </si>
  <si>
    <t>potenzialità</t>
  </si>
  <si>
    <t>sino a 10.000 ton/anno</t>
  </si>
  <si>
    <t>sino a 20.000 ton/anno</t>
  </si>
  <si>
    <t>sino a 40.000 ton/anno</t>
  </si>
  <si>
    <t>sino a 60.000 ton/anno</t>
  </si>
  <si>
    <t>sino a 80.000 ton/anno</t>
  </si>
  <si>
    <t>sino a 100.000 ton/anno</t>
  </si>
  <si>
    <t>oltre a 100.000 ton/anno</t>
  </si>
  <si>
    <t>sino a 200 Kg/h</t>
  </si>
  <si>
    <t>sino a 400 Kg/h</t>
  </si>
  <si>
    <t>sino a 1.200 Kg/h</t>
  </si>
  <si>
    <t>sino a 2.000 Kg/h</t>
  </si>
  <si>
    <t>oltre a 2.000 Kg/h</t>
  </si>
  <si>
    <r>
      <t>N.B.</t>
    </r>
    <r>
      <rPr>
        <sz val="8"/>
        <rFont val="Arial"/>
        <family val="0"/>
      </rPr>
      <t xml:space="preserve"> per la messa in riserva (</t>
    </r>
    <r>
      <rPr>
        <b/>
        <sz val="8"/>
        <rFont val="Arial"/>
        <family val="2"/>
      </rPr>
      <t>R13</t>
    </r>
    <r>
      <rPr>
        <sz val="8"/>
        <rFont val="Arial"/>
        <family val="0"/>
      </rPr>
      <t>) si applicano le tariffe di cui sopra nella misura del 10% se i rifiuti vengono avviati al recupero entro 6 mesi dall'accettazione nell'impianto.</t>
    </r>
  </si>
  <si>
    <t>post-gestione</t>
  </si>
  <si>
    <t>gestione</t>
  </si>
  <si>
    <r>
      <t>euro/m</t>
    </r>
    <r>
      <rPr>
        <vertAlign val="superscript"/>
        <sz val="10"/>
        <rFont val="Arial"/>
        <family val="2"/>
      </rPr>
      <t>3</t>
    </r>
  </si>
  <si>
    <r>
      <t>euro/m</t>
    </r>
    <r>
      <rPr>
        <vertAlign val="superscript"/>
        <sz val="10"/>
        <rFont val="Arial"/>
        <family val="2"/>
      </rPr>
      <t>2</t>
    </r>
  </si>
  <si>
    <t>R13</t>
  </si>
  <si>
    <t>D15</t>
  </si>
  <si>
    <t>10 %</t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</si>
  <si>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</si>
  <si>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b/>
        <vertAlign val="superscript"/>
        <sz val="10"/>
        <rFont val="Arial"/>
        <family val="2"/>
      </rPr>
      <t>2</t>
    </r>
  </si>
  <si>
    <t>MESSA IN RISERVA</t>
  </si>
  <si>
    <t>DEPOSITO PRELIMINARE</t>
  </si>
  <si>
    <t>AUTODEMOLIZIONE</t>
  </si>
  <si>
    <t>DISCARICA</t>
  </si>
  <si>
    <t>RECUPERO</t>
  </si>
  <si>
    <t>1) Messa in riserva</t>
  </si>
  <si>
    <t>2) Deposito preliminare - Deposito temporaneo</t>
  </si>
  <si>
    <t>CALCOLO GARANZIE FINANZIARIE</t>
  </si>
  <si>
    <t>oppure (10%)</t>
  </si>
  <si>
    <t>&lt;-- inserire valore</t>
  </si>
  <si>
    <t>5) Incenerimento
    Depurazione</t>
  </si>
  <si>
    <t>Incener.</t>
  </si>
  <si>
    <t>Depuraz.</t>
  </si>
  <si>
    <t>INCENERIMENTO/DEPURAZIONE</t>
  </si>
  <si>
    <t xml:space="preserve">TOTALE FIDEJUSSIONE   </t>
  </si>
  <si>
    <t>oppure</t>
  </si>
  <si>
    <t>incenerimento</t>
  </si>
  <si>
    <t>depurazione</t>
  </si>
  <si>
    <t>TOTALE FIDEJUSSIONE con riduzione 25%</t>
  </si>
  <si>
    <t>TOTALE FIDEJUSSIONE con riduzione 40%</t>
  </si>
  <si>
    <t>TOTALE FIDEJUSSIONE con riduzione 50%</t>
  </si>
  <si>
    <t>per semplificate con ISO14001</t>
  </si>
  <si>
    <t>per ordinarie con ISO14001</t>
  </si>
  <si>
    <t>per semplificate e ordinarie con EMAS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</si>
</sst>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b/>
      <sz val="8"/>
      <color indexed="2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sz val="9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2" borderId="11" xfId="0" applyFill="1" applyBorder="1" applyAlignment="1" applyProtection="1">
      <alignment vertical="center"/>
      <protection/>
    </xf>
    <xf numFmtId="0" fontId="0" fillId="22" borderId="12" xfId="0" applyFill="1" applyBorder="1" applyAlignment="1" applyProtection="1">
      <alignment vertical="center"/>
      <protection/>
    </xf>
    <xf numFmtId="0" fontId="0" fillId="22" borderId="12" xfId="0" applyFill="1" applyBorder="1" applyAlignment="1" applyProtection="1">
      <alignment horizontal="center" vertical="center"/>
      <protection/>
    </xf>
    <xf numFmtId="4" fontId="0" fillId="22" borderId="12" xfId="0" applyNumberFormat="1" applyFill="1" applyBorder="1" applyAlignment="1" applyProtection="1">
      <alignment horizontal="center" vertical="center"/>
      <protection/>
    </xf>
    <xf numFmtId="0" fontId="0" fillId="22" borderId="13" xfId="0" applyFill="1" applyBorder="1" applyAlignment="1" applyProtection="1">
      <alignment vertical="center"/>
      <protection/>
    </xf>
    <xf numFmtId="0" fontId="1" fillId="22" borderId="14" xfId="0" applyFont="1" applyFill="1" applyBorder="1" applyAlignment="1" applyProtection="1">
      <alignment vertical="center"/>
      <protection/>
    </xf>
    <xf numFmtId="0" fontId="8" fillId="22" borderId="0" xfId="0" applyFont="1" applyFill="1" applyBorder="1" applyAlignment="1" applyProtection="1">
      <alignment vertical="center"/>
      <protection/>
    </xf>
    <xf numFmtId="0" fontId="1" fillId="22" borderId="0" xfId="0" applyFont="1" applyFill="1" applyBorder="1" applyAlignment="1" applyProtection="1">
      <alignment vertical="center"/>
      <protection/>
    </xf>
    <xf numFmtId="0" fontId="1" fillId="22" borderId="0" xfId="0" applyFont="1" applyFill="1" applyBorder="1" applyAlignment="1" applyProtection="1">
      <alignment horizontal="center" vertical="center"/>
      <protection/>
    </xf>
    <xf numFmtId="4" fontId="1" fillId="22" borderId="0" xfId="0" applyNumberFormat="1" applyFont="1" applyFill="1" applyBorder="1" applyAlignment="1" applyProtection="1">
      <alignment horizontal="center" vertical="center"/>
      <protection/>
    </xf>
    <xf numFmtId="49" fontId="1" fillId="22" borderId="0" xfId="0" applyNumberFormat="1" applyFont="1" applyFill="1" applyBorder="1" applyAlignment="1" applyProtection="1">
      <alignment horizontal="center" vertical="center"/>
      <protection/>
    </xf>
    <xf numFmtId="0" fontId="1" fillId="22" borderId="15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22" borderId="14" xfId="0" applyFill="1" applyBorder="1" applyAlignment="1" applyProtection="1">
      <alignment vertical="center"/>
      <protection/>
    </xf>
    <xf numFmtId="0" fontId="0" fillId="22" borderId="0" xfId="0" applyFill="1" applyBorder="1" applyAlignment="1" applyProtection="1">
      <alignment vertical="center"/>
      <protection/>
    </xf>
    <xf numFmtId="4" fontId="0" fillId="22" borderId="0" xfId="0" applyNumberFormat="1" applyFill="1" applyBorder="1" applyAlignment="1" applyProtection="1">
      <alignment horizontal="center" vertical="center"/>
      <protection/>
    </xf>
    <xf numFmtId="4" fontId="6" fillId="22" borderId="0" xfId="0" applyNumberFormat="1" applyFont="1" applyFill="1" applyBorder="1" applyAlignment="1" applyProtection="1">
      <alignment horizontal="center" vertical="center"/>
      <protection/>
    </xf>
    <xf numFmtId="4" fontId="5" fillId="22" borderId="15" xfId="0" applyNumberFormat="1" applyFont="1" applyFill="1" applyBorder="1" applyAlignment="1" applyProtection="1">
      <alignment vertical="center"/>
      <protection/>
    </xf>
    <xf numFmtId="0" fontId="3" fillId="22" borderId="0" xfId="0" applyFont="1" applyFill="1" applyBorder="1" applyAlignment="1" applyProtection="1">
      <alignment vertical="center"/>
      <protection/>
    </xf>
    <xf numFmtId="0" fontId="0" fillId="22" borderId="15" xfId="0" applyFill="1" applyBorder="1" applyAlignment="1" applyProtection="1">
      <alignment vertical="center"/>
      <protection/>
    </xf>
    <xf numFmtId="0" fontId="0" fillId="22" borderId="16" xfId="0" applyFill="1" applyBorder="1" applyAlignment="1" applyProtection="1">
      <alignment vertical="center"/>
      <protection/>
    </xf>
    <xf numFmtId="0" fontId="3" fillId="22" borderId="17" xfId="0" applyFont="1" applyFill="1" applyBorder="1" applyAlignment="1" applyProtection="1">
      <alignment vertical="center"/>
      <protection/>
    </xf>
    <xf numFmtId="0" fontId="0" fillId="22" borderId="17" xfId="0" applyFill="1" applyBorder="1" applyAlignment="1" applyProtection="1">
      <alignment vertical="center"/>
      <protection/>
    </xf>
    <xf numFmtId="0" fontId="0" fillId="22" borderId="17" xfId="0" applyFill="1" applyBorder="1" applyAlignment="1" applyProtection="1">
      <alignment horizontal="center" vertical="center"/>
      <protection/>
    </xf>
    <xf numFmtId="4" fontId="0" fillId="22" borderId="17" xfId="0" applyNumberFormat="1" applyFill="1" applyBorder="1" applyAlignment="1" applyProtection="1">
      <alignment horizontal="center" vertical="center"/>
      <protection/>
    </xf>
    <xf numFmtId="4" fontId="6" fillId="22" borderId="17" xfId="0" applyNumberFormat="1" applyFont="1" applyFill="1" applyBorder="1" applyAlignment="1" applyProtection="1">
      <alignment horizontal="center" vertical="center"/>
      <protection/>
    </xf>
    <xf numFmtId="0" fontId="0" fillId="22" borderId="18" xfId="0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4" fontId="0" fillId="4" borderId="0" xfId="0" applyNumberFormat="1" applyFill="1" applyBorder="1" applyAlignment="1" applyProtection="1">
      <alignment horizontal="center" vertical="center"/>
      <protection/>
    </xf>
    <xf numFmtId="4" fontId="6" fillId="4" borderId="0" xfId="0" applyNumberFormat="1" applyFont="1" applyFill="1" applyBorder="1" applyAlignment="1" applyProtection="1">
      <alignment horizontal="center" vertical="center"/>
      <protection/>
    </xf>
    <xf numFmtId="0" fontId="0" fillId="22" borderId="0" xfId="0" applyFill="1" applyBorder="1" applyAlignment="1" applyProtection="1">
      <alignment horizontal="left" vertical="center"/>
      <protection/>
    </xf>
    <xf numFmtId="4" fontId="0" fillId="22" borderId="0" xfId="0" applyNumberFormat="1" applyFill="1" applyBorder="1" applyAlignment="1" applyProtection="1">
      <alignment horizontal="left" vertical="center"/>
      <protection/>
    </xf>
    <xf numFmtId="0" fontId="7" fillId="22" borderId="17" xfId="0" applyFont="1" applyFill="1" applyBorder="1" applyAlignment="1" applyProtection="1">
      <alignment vertical="center"/>
      <protection/>
    </xf>
    <xf numFmtId="4" fontId="5" fillId="22" borderId="15" xfId="0" applyNumberFormat="1" applyFont="1" applyFill="1" applyBorder="1" applyAlignment="1" applyProtection="1">
      <alignment horizontal="center" vertical="center"/>
      <protection/>
    </xf>
    <xf numFmtId="4" fontId="6" fillId="2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3" fillId="22" borderId="12" xfId="0" applyFont="1" applyFill="1" applyBorder="1" applyAlignment="1" applyProtection="1">
      <alignment vertical="center"/>
      <protection/>
    </xf>
    <xf numFmtId="4" fontId="6" fillId="24" borderId="10" xfId="0" applyNumberFormat="1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1" fillId="4" borderId="19" xfId="0" applyFont="1" applyFill="1" applyBorder="1" applyAlignment="1" applyProtection="1">
      <alignment vertical="center"/>
      <protection/>
    </xf>
    <xf numFmtId="0" fontId="1" fillId="4" borderId="20" xfId="0" applyFont="1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22" xfId="0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4" fontId="0" fillId="4" borderId="10" xfId="0" applyNumberFormat="1" applyFill="1" applyBorder="1" applyAlignment="1" applyProtection="1">
      <alignment horizontal="center" vertical="center"/>
      <protection/>
    </xf>
    <xf numFmtId="4" fontId="11" fillId="4" borderId="0" xfId="0" applyNumberFormat="1" applyFont="1" applyFill="1" applyBorder="1" applyAlignment="1" applyProtection="1">
      <alignment horizontal="left" vertical="center"/>
      <protection/>
    </xf>
    <xf numFmtId="4" fontId="0" fillId="4" borderId="0" xfId="0" applyNumberFormat="1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4" fontId="8" fillId="4" borderId="0" xfId="0" applyNumberFormat="1" applyFont="1" applyFill="1" applyBorder="1" applyAlignment="1" applyProtection="1">
      <alignment horizontal="left" vertical="center"/>
      <protection/>
    </xf>
    <xf numFmtId="4" fontId="8" fillId="4" borderId="15" xfId="0" applyNumberFormat="1" applyFont="1" applyFill="1" applyBorder="1" applyAlignment="1" applyProtection="1">
      <alignment horizontal="left" vertical="center"/>
      <protection/>
    </xf>
    <xf numFmtId="4" fontId="8" fillId="24" borderId="24" xfId="0" applyNumberFormat="1" applyFont="1" applyFill="1" applyBorder="1" applyAlignment="1" applyProtection="1">
      <alignment horizontal="center" vertical="center"/>
      <protection/>
    </xf>
    <xf numFmtId="4" fontId="8" fillId="24" borderId="25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left" vertical="center"/>
      <protection/>
    </xf>
    <xf numFmtId="0" fontId="8" fillId="4" borderId="15" xfId="0" applyFont="1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4" fontId="0" fillId="0" borderId="26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22" borderId="0" xfId="0" applyFont="1" applyFill="1" applyBorder="1" applyAlignment="1" applyProtection="1">
      <alignment horizontal="left" vertical="center" wrapText="1"/>
      <protection/>
    </xf>
    <xf numFmtId="0" fontId="8" fillId="22" borderId="0" xfId="0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</xdr:row>
      <xdr:rowOff>47625</xdr:rowOff>
    </xdr:from>
    <xdr:to>
      <xdr:col>11</xdr:col>
      <xdr:colOff>285750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76200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L78" sqref="L77:L78"/>
    </sheetView>
  </sheetViews>
  <sheetFormatPr defaultColWidth="9.140625" defaultRowHeight="19.5" customHeight="1"/>
  <cols>
    <col min="1" max="1" width="1.28515625" style="41" customWidth="1"/>
    <col min="2" max="2" width="1.28515625" style="4" customWidth="1"/>
    <col min="3" max="3" width="6.00390625" style="4" customWidth="1"/>
    <col min="4" max="6" width="9.140625" style="4" customWidth="1"/>
    <col min="7" max="8" width="9.140625" style="42" customWidth="1"/>
    <col min="9" max="9" width="9.28125" style="42" bestFit="1" customWidth="1"/>
    <col min="10" max="10" width="9.140625" style="43" customWidth="1"/>
    <col min="11" max="11" width="3.00390625" style="4" customWidth="1"/>
    <col min="12" max="12" width="14.57421875" style="4" customWidth="1"/>
    <col min="13" max="13" width="14.57421875" style="42" customWidth="1"/>
    <col min="14" max="15" width="14.57421875" style="43" customWidth="1"/>
    <col min="16" max="16" width="1.28515625" style="4" customWidth="1"/>
    <col min="17" max="17" width="1.1484375" style="4" customWidth="1"/>
    <col min="18" max="16384" width="9.140625" style="4" customWidth="1"/>
  </cols>
  <sheetData>
    <row r="1" spans="1:17" ht="2.25" customHeight="1">
      <c r="A1" s="47"/>
      <c r="B1" s="3"/>
      <c r="C1" s="3"/>
      <c r="D1" s="3"/>
      <c r="E1" s="3"/>
      <c r="F1" s="3"/>
      <c r="G1" s="33"/>
      <c r="H1" s="33"/>
      <c r="I1" s="33"/>
      <c r="J1" s="34"/>
      <c r="K1" s="3"/>
      <c r="L1" s="3"/>
      <c r="M1" s="33"/>
      <c r="N1" s="34"/>
      <c r="O1" s="34"/>
      <c r="P1" s="3"/>
      <c r="Q1" s="48"/>
    </row>
    <row r="2" spans="1:17" ht="28.5" customHeight="1">
      <c r="A2" s="47"/>
      <c r="B2" s="3"/>
      <c r="C2" s="3"/>
      <c r="D2" s="3"/>
      <c r="E2" s="3"/>
      <c r="F2" s="3"/>
      <c r="G2" s="33"/>
      <c r="H2" s="33"/>
      <c r="I2" s="33"/>
      <c r="J2" s="34"/>
      <c r="K2" s="3"/>
      <c r="L2" s="3"/>
      <c r="M2" s="33"/>
      <c r="N2" s="34"/>
      <c r="O2" s="34"/>
      <c r="P2" s="3"/>
      <c r="Q2" s="48"/>
    </row>
    <row r="3" spans="1:17" ht="40.5" customHeight="1">
      <c r="A3" s="47"/>
      <c r="B3" s="3"/>
      <c r="C3" s="3"/>
      <c r="D3" s="3"/>
      <c r="E3" s="3"/>
      <c r="F3" s="3"/>
      <c r="G3" s="33"/>
      <c r="H3" s="33"/>
      <c r="I3" s="33"/>
      <c r="J3" s="34"/>
      <c r="K3" s="3"/>
      <c r="L3" s="3"/>
      <c r="M3" s="33"/>
      <c r="N3" s="34"/>
      <c r="O3" s="34"/>
      <c r="P3" s="3"/>
      <c r="Q3" s="48"/>
    </row>
    <row r="4" spans="1:17" ht="23.25" customHeight="1">
      <c r="A4" s="47"/>
      <c r="B4" s="68" t="s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48"/>
    </row>
    <row r="5" spans="1:17" ht="18.75" customHeight="1">
      <c r="A5" s="4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48"/>
    </row>
    <row r="6" spans="1:17" ht="7.5" customHeight="1" thickBot="1">
      <c r="A6" s="47"/>
      <c r="B6" s="3"/>
      <c r="C6" s="3"/>
      <c r="D6" s="3"/>
      <c r="E6" s="3"/>
      <c r="F6" s="3"/>
      <c r="G6" s="33"/>
      <c r="H6" s="33"/>
      <c r="I6" s="33"/>
      <c r="J6" s="34"/>
      <c r="K6" s="3"/>
      <c r="L6" s="3"/>
      <c r="M6" s="33"/>
      <c r="N6" s="34"/>
      <c r="O6" s="34"/>
      <c r="P6" s="3"/>
      <c r="Q6" s="48"/>
    </row>
    <row r="7" spans="1:17" ht="7.5" customHeight="1">
      <c r="A7" s="47"/>
      <c r="B7" s="5"/>
      <c r="C7" s="6"/>
      <c r="D7" s="6"/>
      <c r="E7" s="6"/>
      <c r="F7" s="6"/>
      <c r="G7" s="7"/>
      <c r="H7" s="7"/>
      <c r="I7" s="7"/>
      <c r="J7" s="8"/>
      <c r="K7" s="6"/>
      <c r="L7" s="6"/>
      <c r="M7" s="7"/>
      <c r="N7" s="8"/>
      <c r="O7" s="8"/>
      <c r="P7" s="9"/>
      <c r="Q7" s="48"/>
    </row>
    <row r="8" spans="1:17" s="17" customFormat="1" ht="19.5" customHeight="1">
      <c r="A8" s="49"/>
      <c r="B8" s="10"/>
      <c r="C8" s="11" t="s">
        <v>38</v>
      </c>
      <c r="D8" s="12"/>
      <c r="E8" s="12"/>
      <c r="F8" s="12"/>
      <c r="G8" s="13"/>
      <c r="H8" s="13"/>
      <c r="I8" s="13"/>
      <c r="J8" s="14"/>
      <c r="K8" s="12"/>
      <c r="L8" s="12"/>
      <c r="M8" s="13" t="s">
        <v>31</v>
      </c>
      <c r="N8" s="14" t="s">
        <v>3</v>
      </c>
      <c r="O8" s="15" t="s">
        <v>30</v>
      </c>
      <c r="P8" s="16"/>
      <c r="Q8" s="50"/>
    </row>
    <row r="9" spans="1:17" ht="19.5" customHeight="1">
      <c r="A9" s="47"/>
      <c r="B9" s="18"/>
      <c r="C9" s="12" t="s">
        <v>28</v>
      </c>
      <c r="D9" s="19" t="s">
        <v>0</v>
      </c>
      <c r="E9" s="19"/>
      <c r="F9" s="19"/>
      <c r="G9" s="2"/>
      <c r="H9" s="2"/>
      <c r="I9" s="2" t="s">
        <v>26</v>
      </c>
      <c r="J9" s="20">
        <v>176.62</v>
      </c>
      <c r="K9" s="19"/>
      <c r="L9" s="19"/>
      <c r="M9" s="1"/>
      <c r="N9" s="21">
        <f>IF(M9="","",IF(M9&lt;=10,P9,J9*M9))</f>
      </c>
      <c r="O9" s="21">
        <f>IF(N9="","",N9*0.1)</f>
      </c>
      <c r="P9" s="22">
        <v>1766.28</v>
      </c>
      <c r="Q9" s="48"/>
    </row>
    <row r="10" spans="1:17" ht="19.5" customHeight="1">
      <c r="A10" s="47"/>
      <c r="B10" s="18"/>
      <c r="C10" s="12" t="s">
        <v>28</v>
      </c>
      <c r="D10" s="19" t="s">
        <v>1</v>
      </c>
      <c r="E10" s="19"/>
      <c r="F10" s="19"/>
      <c r="G10" s="2"/>
      <c r="H10" s="2"/>
      <c r="I10" s="2" t="s">
        <v>26</v>
      </c>
      <c r="J10" s="20">
        <v>353.25</v>
      </c>
      <c r="K10" s="19"/>
      <c r="L10" s="19"/>
      <c r="M10" s="1"/>
      <c r="N10" s="21">
        <f>IF(M10="","",IF(M10&lt;=10,P10,J10*M10))</f>
      </c>
      <c r="O10" s="21">
        <f>IF(N10="","",N10*0.1)</f>
      </c>
      <c r="P10" s="22">
        <v>3532.56</v>
      </c>
      <c r="Q10" s="48"/>
    </row>
    <row r="11" spans="1:17" ht="19.5" customHeight="1">
      <c r="A11" s="47"/>
      <c r="B11" s="18"/>
      <c r="C11" s="12" t="s">
        <v>28</v>
      </c>
      <c r="D11" s="19" t="s">
        <v>2</v>
      </c>
      <c r="E11" s="19"/>
      <c r="F11" s="19"/>
      <c r="G11" s="2"/>
      <c r="H11" s="2"/>
      <c r="I11" s="2" t="s">
        <v>26</v>
      </c>
      <c r="J11" s="20">
        <v>1118.64</v>
      </c>
      <c r="K11" s="19"/>
      <c r="L11" s="19"/>
      <c r="M11" s="1"/>
      <c r="N11" s="21">
        <f>IF(M11="","",IF(M11&lt;=5,P11,J11*M11))</f>
      </c>
      <c r="O11" s="21">
        <f>IF(N11="","",N11*0.1)</f>
      </c>
      <c r="P11" s="22">
        <v>5593.23</v>
      </c>
      <c r="Q11" s="48"/>
    </row>
    <row r="12" spans="1:17" ht="19.5" customHeight="1">
      <c r="A12" s="47"/>
      <c r="B12" s="18"/>
      <c r="C12" s="12"/>
      <c r="D12" s="19"/>
      <c r="E12" s="19"/>
      <c r="F12" s="19"/>
      <c r="G12" s="2"/>
      <c r="H12" s="2"/>
      <c r="I12" s="2"/>
      <c r="J12" s="20"/>
      <c r="K12" s="19"/>
      <c r="L12" s="19"/>
      <c r="M12" s="2"/>
      <c r="N12" s="45">
        <f>IF(SUM(M9:M11)=0,"",SUM(N9:N11))</f>
      </c>
      <c r="O12" s="45">
        <f>IF(SUM(M9:M11)=0,"",SUM(O9:O11))</f>
      </c>
      <c r="P12" s="22"/>
      <c r="Q12" s="48"/>
    </row>
    <row r="13" spans="1:17" ht="19.5" customHeight="1">
      <c r="A13" s="47"/>
      <c r="B13" s="18"/>
      <c r="C13" s="23" t="s">
        <v>23</v>
      </c>
      <c r="D13" s="19"/>
      <c r="E13" s="19"/>
      <c r="F13" s="19"/>
      <c r="G13" s="2"/>
      <c r="H13" s="2"/>
      <c r="I13" s="2"/>
      <c r="J13" s="20"/>
      <c r="K13" s="19"/>
      <c r="L13" s="19"/>
      <c r="M13" s="2"/>
      <c r="N13" s="20"/>
      <c r="O13" s="20"/>
      <c r="P13" s="24"/>
      <c r="Q13" s="48"/>
    </row>
    <row r="14" spans="1:17" ht="7.5" customHeight="1" thickBot="1">
      <c r="A14" s="47"/>
      <c r="B14" s="25"/>
      <c r="C14" s="26"/>
      <c r="D14" s="27"/>
      <c r="E14" s="27"/>
      <c r="F14" s="27"/>
      <c r="G14" s="28"/>
      <c r="H14" s="28"/>
      <c r="I14" s="28"/>
      <c r="J14" s="29"/>
      <c r="K14" s="27"/>
      <c r="L14" s="27"/>
      <c r="M14" s="28"/>
      <c r="N14" s="29"/>
      <c r="O14" s="29"/>
      <c r="P14" s="31"/>
      <c r="Q14" s="48"/>
    </row>
    <row r="15" spans="1:17" ht="5.25" customHeight="1" thickBot="1">
      <c r="A15" s="4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8"/>
    </row>
    <row r="16" spans="1:17" ht="7.5" customHeight="1">
      <c r="A16" s="47"/>
      <c r="B16" s="5"/>
      <c r="C16" s="44"/>
      <c r="D16" s="6"/>
      <c r="E16" s="6"/>
      <c r="F16" s="6"/>
      <c r="G16" s="7"/>
      <c r="H16" s="7"/>
      <c r="I16" s="7"/>
      <c r="J16" s="8"/>
      <c r="K16" s="6"/>
      <c r="L16" s="6"/>
      <c r="M16" s="7"/>
      <c r="N16" s="8"/>
      <c r="O16" s="8"/>
      <c r="P16" s="9"/>
      <c r="Q16" s="48"/>
    </row>
    <row r="17" spans="1:17" ht="19.5" customHeight="1">
      <c r="A17" s="47"/>
      <c r="B17" s="18"/>
      <c r="C17" s="11" t="s">
        <v>39</v>
      </c>
      <c r="D17" s="19"/>
      <c r="E17" s="19"/>
      <c r="F17" s="19"/>
      <c r="G17" s="2"/>
      <c r="H17" s="2"/>
      <c r="I17" s="2"/>
      <c r="J17" s="20"/>
      <c r="K17" s="19"/>
      <c r="L17" s="19"/>
      <c r="M17" s="2"/>
      <c r="N17" s="20"/>
      <c r="O17" s="20"/>
      <c r="P17" s="24"/>
      <c r="Q17" s="48"/>
    </row>
    <row r="18" spans="1:17" ht="19.5" customHeight="1">
      <c r="A18" s="47"/>
      <c r="B18" s="18"/>
      <c r="C18" s="12" t="s">
        <v>29</v>
      </c>
      <c r="D18" s="19" t="s">
        <v>0</v>
      </c>
      <c r="E18" s="19"/>
      <c r="F18" s="19"/>
      <c r="G18" s="2"/>
      <c r="H18" s="2"/>
      <c r="I18" s="2" t="s">
        <v>26</v>
      </c>
      <c r="J18" s="20">
        <v>176.62</v>
      </c>
      <c r="K18" s="19"/>
      <c r="L18" s="19"/>
      <c r="M18" s="1"/>
      <c r="N18" s="21">
        <f>IF(M18="","",IF(M18&lt;=10,P18,J18*M18))</f>
      </c>
      <c r="O18" s="21"/>
      <c r="P18" s="22">
        <v>1766.28</v>
      </c>
      <c r="Q18" s="48"/>
    </row>
    <row r="19" spans="1:17" ht="19.5" customHeight="1">
      <c r="A19" s="47"/>
      <c r="B19" s="18"/>
      <c r="C19" s="12" t="s">
        <v>29</v>
      </c>
      <c r="D19" s="19" t="s">
        <v>1</v>
      </c>
      <c r="E19" s="19"/>
      <c r="F19" s="19"/>
      <c r="G19" s="2"/>
      <c r="H19" s="2"/>
      <c r="I19" s="2" t="s">
        <v>26</v>
      </c>
      <c r="J19" s="20">
        <v>353.25</v>
      </c>
      <c r="K19" s="19"/>
      <c r="L19" s="19"/>
      <c r="M19" s="1"/>
      <c r="N19" s="21">
        <f>IF(M19="","",IF(M19&lt;=10,P19,J19*M19))</f>
      </c>
      <c r="O19" s="21"/>
      <c r="P19" s="22">
        <v>3532.56</v>
      </c>
      <c r="Q19" s="48"/>
    </row>
    <row r="20" spans="1:17" ht="19.5" customHeight="1">
      <c r="A20" s="47"/>
      <c r="B20" s="18"/>
      <c r="C20" s="12" t="s">
        <v>29</v>
      </c>
      <c r="D20" s="19" t="s">
        <v>2</v>
      </c>
      <c r="E20" s="19"/>
      <c r="F20" s="19"/>
      <c r="G20" s="2"/>
      <c r="H20" s="2"/>
      <c r="I20" s="2" t="s">
        <v>26</v>
      </c>
      <c r="J20" s="20">
        <v>1118.64</v>
      </c>
      <c r="K20" s="19"/>
      <c r="L20" s="19"/>
      <c r="M20" s="1"/>
      <c r="N20" s="21">
        <f>IF(M20="","",IF(M20&lt;=10,P20,J20*M20))</f>
      </c>
      <c r="O20" s="21"/>
      <c r="P20" s="22">
        <v>5593.23</v>
      </c>
      <c r="Q20" s="48"/>
    </row>
    <row r="21" spans="1:17" ht="19.5" customHeight="1">
      <c r="A21" s="47"/>
      <c r="B21" s="18"/>
      <c r="C21" s="12"/>
      <c r="D21" s="19"/>
      <c r="E21" s="19"/>
      <c r="F21" s="19"/>
      <c r="G21" s="2"/>
      <c r="H21" s="2"/>
      <c r="I21" s="2"/>
      <c r="J21" s="20"/>
      <c r="K21" s="19"/>
      <c r="L21" s="19"/>
      <c r="M21" s="2"/>
      <c r="N21" s="45">
        <f>IF(SUM(M18:M20)=0,"",SUM(N18:N20))</f>
      </c>
      <c r="O21" s="21"/>
      <c r="P21" s="22"/>
      <c r="Q21" s="48"/>
    </row>
    <row r="22" spans="1:17" ht="7.5" customHeight="1" thickBot="1">
      <c r="A22" s="47"/>
      <c r="B22" s="25"/>
      <c r="C22" s="26"/>
      <c r="D22" s="27"/>
      <c r="E22" s="27"/>
      <c r="F22" s="27"/>
      <c r="G22" s="28"/>
      <c r="H22" s="28"/>
      <c r="I22" s="28"/>
      <c r="J22" s="29"/>
      <c r="K22" s="27"/>
      <c r="L22" s="27"/>
      <c r="M22" s="28"/>
      <c r="N22" s="30"/>
      <c r="O22" s="30"/>
      <c r="P22" s="31"/>
      <c r="Q22" s="48"/>
    </row>
    <row r="23" spans="1:17" ht="3.75" customHeight="1" thickBot="1">
      <c r="A23" s="47"/>
      <c r="B23" s="3"/>
      <c r="C23" s="32"/>
      <c r="D23" s="3"/>
      <c r="E23" s="3"/>
      <c r="F23" s="3"/>
      <c r="G23" s="33"/>
      <c r="H23" s="33"/>
      <c r="I23" s="33"/>
      <c r="J23" s="34"/>
      <c r="K23" s="3"/>
      <c r="L23" s="3"/>
      <c r="M23" s="33"/>
      <c r="N23" s="35"/>
      <c r="O23" s="35"/>
      <c r="P23" s="3"/>
      <c r="Q23" s="48"/>
    </row>
    <row r="24" spans="1:17" ht="7.5" customHeight="1">
      <c r="A24" s="47"/>
      <c r="B24" s="5"/>
      <c r="C24" s="6"/>
      <c r="D24" s="6"/>
      <c r="E24" s="6"/>
      <c r="F24" s="6"/>
      <c r="G24" s="7"/>
      <c r="H24" s="7"/>
      <c r="I24" s="7"/>
      <c r="J24" s="8"/>
      <c r="K24" s="6"/>
      <c r="L24" s="6"/>
      <c r="M24" s="7"/>
      <c r="N24" s="8"/>
      <c r="O24" s="8"/>
      <c r="P24" s="9"/>
      <c r="Q24" s="48"/>
    </row>
    <row r="25" spans="1:17" s="17" customFormat="1" ht="19.5" customHeight="1">
      <c r="A25" s="49"/>
      <c r="B25" s="10"/>
      <c r="C25" s="11" t="s">
        <v>4</v>
      </c>
      <c r="D25" s="12"/>
      <c r="E25" s="12"/>
      <c r="F25" s="12"/>
      <c r="G25" s="13"/>
      <c r="H25" s="13"/>
      <c r="I25" s="13"/>
      <c r="J25" s="14"/>
      <c r="K25" s="12"/>
      <c r="L25" s="12"/>
      <c r="M25" s="13" t="s">
        <v>32</v>
      </c>
      <c r="N25" s="14" t="s">
        <v>3</v>
      </c>
      <c r="O25" s="14"/>
      <c r="P25" s="16"/>
      <c r="Q25" s="50"/>
    </row>
    <row r="26" spans="1:17" ht="19.5" customHeight="1">
      <c r="A26" s="47"/>
      <c r="B26" s="18"/>
      <c r="C26" s="19"/>
      <c r="D26" s="19"/>
      <c r="E26" s="19"/>
      <c r="F26" s="19"/>
      <c r="G26" s="2"/>
      <c r="H26" s="2"/>
      <c r="I26" s="2" t="s">
        <v>27</v>
      </c>
      <c r="J26" s="20">
        <v>23.55</v>
      </c>
      <c r="K26" s="19"/>
      <c r="L26" s="19"/>
      <c r="M26" s="1"/>
      <c r="N26" s="45">
        <f>IF(M26="","",IF(M26&lt;=1000,P26,J26*M26))</f>
      </c>
      <c r="O26" s="21"/>
      <c r="P26" s="24">
        <v>23550.43</v>
      </c>
      <c r="Q26" s="48"/>
    </row>
    <row r="27" spans="1:17" ht="7.5" customHeight="1" thickBot="1">
      <c r="A27" s="47"/>
      <c r="B27" s="25"/>
      <c r="C27" s="27"/>
      <c r="D27" s="27"/>
      <c r="E27" s="27"/>
      <c r="F27" s="27"/>
      <c r="G27" s="28"/>
      <c r="H27" s="28"/>
      <c r="I27" s="28"/>
      <c r="J27" s="29"/>
      <c r="K27" s="27"/>
      <c r="L27" s="27"/>
      <c r="M27" s="28"/>
      <c r="N27" s="29"/>
      <c r="O27" s="29"/>
      <c r="P27" s="31"/>
      <c r="Q27" s="48"/>
    </row>
    <row r="28" spans="1:17" ht="3.75" customHeight="1" thickBot="1">
      <c r="A28" s="47"/>
      <c r="B28" s="3"/>
      <c r="C28" s="3"/>
      <c r="D28" s="3"/>
      <c r="E28" s="3"/>
      <c r="F28" s="3"/>
      <c r="G28" s="33"/>
      <c r="H28" s="33"/>
      <c r="I28" s="33"/>
      <c r="J28" s="34"/>
      <c r="K28" s="3"/>
      <c r="L28" s="3"/>
      <c r="M28" s="33"/>
      <c r="N28" s="34"/>
      <c r="O28" s="34"/>
      <c r="P28" s="3"/>
      <c r="Q28" s="48"/>
    </row>
    <row r="29" spans="1:17" ht="7.5" customHeight="1">
      <c r="A29" s="47"/>
      <c r="B29" s="5"/>
      <c r="C29" s="6"/>
      <c r="D29" s="6"/>
      <c r="E29" s="6"/>
      <c r="F29" s="6"/>
      <c r="G29" s="7"/>
      <c r="H29" s="7"/>
      <c r="I29" s="7"/>
      <c r="J29" s="8"/>
      <c r="K29" s="6"/>
      <c r="L29" s="6"/>
      <c r="M29" s="7"/>
      <c r="N29" s="8"/>
      <c r="O29" s="8"/>
      <c r="P29" s="9"/>
      <c r="Q29" s="48"/>
    </row>
    <row r="30" spans="1:17" s="17" customFormat="1" ht="19.5" customHeight="1">
      <c r="A30" s="49"/>
      <c r="B30" s="10"/>
      <c r="C30" s="11" t="s">
        <v>5</v>
      </c>
      <c r="D30" s="12"/>
      <c r="E30" s="12"/>
      <c r="F30" s="12"/>
      <c r="G30" s="13"/>
      <c r="H30" s="13"/>
      <c r="I30" s="13"/>
      <c r="J30" s="14"/>
      <c r="K30" s="12"/>
      <c r="L30" s="13" t="s">
        <v>32</v>
      </c>
      <c r="M30" s="13" t="s">
        <v>31</v>
      </c>
      <c r="N30" s="14" t="s">
        <v>3</v>
      </c>
      <c r="O30" s="14"/>
      <c r="P30" s="16"/>
      <c r="Q30" s="50"/>
    </row>
    <row r="31" spans="1:17" s="17" customFormat="1" ht="19.5" customHeight="1">
      <c r="A31" s="49"/>
      <c r="B31" s="10"/>
      <c r="C31" s="12"/>
      <c r="D31" s="12"/>
      <c r="E31" s="12"/>
      <c r="F31" s="12"/>
      <c r="G31" s="13"/>
      <c r="H31" s="13"/>
      <c r="I31" s="13"/>
      <c r="J31" s="14"/>
      <c r="K31" s="12"/>
      <c r="L31" s="46" t="s">
        <v>24</v>
      </c>
      <c r="M31" s="46" t="s">
        <v>25</v>
      </c>
      <c r="N31" s="14"/>
      <c r="O31" s="14"/>
      <c r="P31" s="16"/>
      <c r="Q31" s="50"/>
    </row>
    <row r="32" spans="1:17" ht="19.5" customHeight="1">
      <c r="A32" s="47"/>
      <c r="B32" s="18"/>
      <c r="C32" s="19"/>
      <c r="D32" s="19" t="s">
        <v>8</v>
      </c>
      <c r="E32" s="19"/>
      <c r="F32" s="19"/>
      <c r="G32" s="36" t="s">
        <v>27</v>
      </c>
      <c r="H32" s="36">
        <v>8</v>
      </c>
      <c r="I32" s="36" t="s">
        <v>26</v>
      </c>
      <c r="J32" s="37">
        <v>3</v>
      </c>
      <c r="K32" s="19"/>
      <c r="L32" s="1"/>
      <c r="M32" s="1"/>
      <c r="N32" s="21">
        <f>IF(L32+M32=0,"",H32*L32+J32*M32)</f>
      </c>
      <c r="O32" s="21"/>
      <c r="P32" s="24"/>
      <c r="Q32" s="48"/>
    </row>
    <row r="33" spans="1:17" ht="19.5" customHeight="1">
      <c r="A33" s="47"/>
      <c r="B33" s="18"/>
      <c r="C33" s="19"/>
      <c r="D33" s="19" t="s">
        <v>6</v>
      </c>
      <c r="E33" s="19"/>
      <c r="F33" s="19"/>
      <c r="G33" s="36" t="s">
        <v>27</v>
      </c>
      <c r="H33" s="36">
        <v>80</v>
      </c>
      <c r="I33" s="36" t="s">
        <v>26</v>
      </c>
      <c r="J33" s="37">
        <v>15</v>
      </c>
      <c r="K33" s="19"/>
      <c r="L33" s="1"/>
      <c r="M33" s="1"/>
      <c r="N33" s="21">
        <f>IF(L33+M33=0,"",H33*L33+J33*M33)</f>
      </c>
      <c r="O33" s="21"/>
      <c r="P33" s="24"/>
      <c r="Q33" s="48"/>
    </row>
    <row r="34" spans="1:17" ht="19.5" customHeight="1">
      <c r="A34" s="47"/>
      <c r="B34" s="18"/>
      <c r="C34" s="19"/>
      <c r="D34" s="19" t="s">
        <v>7</v>
      </c>
      <c r="E34" s="19"/>
      <c r="F34" s="19"/>
      <c r="G34" s="36" t="s">
        <v>27</v>
      </c>
      <c r="H34" s="36">
        <v>160</v>
      </c>
      <c r="I34" s="36" t="s">
        <v>26</v>
      </c>
      <c r="J34" s="37">
        <v>40</v>
      </c>
      <c r="K34" s="19"/>
      <c r="L34" s="1"/>
      <c r="M34" s="1"/>
      <c r="N34" s="21">
        <f>IF(L34+M34=0,"",H34*L34+J34*M34)</f>
      </c>
      <c r="O34" s="21"/>
      <c r="P34" s="24"/>
      <c r="Q34" s="48"/>
    </row>
    <row r="35" spans="1:17" ht="19.5" customHeight="1">
      <c r="A35" s="47"/>
      <c r="B35" s="18"/>
      <c r="C35" s="19"/>
      <c r="D35" s="19"/>
      <c r="E35" s="19"/>
      <c r="F35" s="19"/>
      <c r="G35" s="36"/>
      <c r="H35" s="36"/>
      <c r="I35" s="36"/>
      <c r="J35" s="37"/>
      <c r="K35" s="19"/>
      <c r="L35" s="2"/>
      <c r="M35" s="2"/>
      <c r="N35" s="45">
        <f>IF(SUM(L32:M34)=0,"",SUM(N32:N34))</f>
      </c>
      <c r="O35" s="21"/>
      <c r="P35" s="24"/>
      <c r="Q35" s="48"/>
    </row>
    <row r="36" spans="1:17" ht="7.5" customHeight="1" thickBot="1">
      <c r="A36" s="47"/>
      <c r="B36" s="25"/>
      <c r="C36" s="27"/>
      <c r="D36" s="38"/>
      <c r="E36" s="27"/>
      <c r="F36" s="27"/>
      <c r="G36" s="28"/>
      <c r="H36" s="28"/>
      <c r="I36" s="28"/>
      <c r="J36" s="29"/>
      <c r="K36" s="27"/>
      <c r="L36" s="27"/>
      <c r="M36" s="28"/>
      <c r="N36" s="29"/>
      <c r="O36" s="29"/>
      <c r="P36" s="31"/>
      <c r="Q36" s="48"/>
    </row>
    <row r="37" spans="1:17" ht="5.25" customHeight="1" thickBot="1">
      <c r="A37" s="47"/>
      <c r="B37" s="3"/>
      <c r="C37" s="3"/>
      <c r="D37" s="3"/>
      <c r="E37" s="3"/>
      <c r="F37" s="3"/>
      <c r="G37" s="33"/>
      <c r="H37" s="33"/>
      <c r="I37" s="33"/>
      <c r="J37" s="34"/>
      <c r="K37" s="3"/>
      <c r="L37" s="3"/>
      <c r="M37" s="33"/>
      <c r="N37" s="34"/>
      <c r="O37" s="34"/>
      <c r="P37" s="3"/>
      <c r="Q37" s="48"/>
    </row>
    <row r="38" spans="1:17" ht="7.5" customHeight="1">
      <c r="A38" s="47"/>
      <c r="B38" s="5"/>
      <c r="C38" s="6"/>
      <c r="D38" s="6"/>
      <c r="E38" s="6"/>
      <c r="F38" s="6"/>
      <c r="G38" s="7"/>
      <c r="H38" s="7"/>
      <c r="I38" s="7"/>
      <c r="J38" s="8"/>
      <c r="K38" s="6"/>
      <c r="L38" s="6"/>
      <c r="M38" s="7"/>
      <c r="N38" s="8"/>
      <c r="O38" s="8"/>
      <c r="P38" s="9"/>
      <c r="Q38" s="48"/>
    </row>
    <row r="39" spans="1:17" s="17" customFormat="1" ht="19.5" customHeight="1">
      <c r="A39" s="49"/>
      <c r="B39" s="10"/>
      <c r="C39" s="11" t="s">
        <v>9</v>
      </c>
      <c r="D39" s="12"/>
      <c r="E39" s="12"/>
      <c r="F39" s="12"/>
      <c r="G39" s="13"/>
      <c r="H39" s="13"/>
      <c r="I39" s="13"/>
      <c r="J39" s="14"/>
      <c r="K39" s="12"/>
      <c r="L39" s="12"/>
      <c r="M39" s="13"/>
      <c r="N39" s="14" t="s">
        <v>3</v>
      </c>
      <c r="O39" s="14"/>
      <c r="P39" s="16"/>
      <c r="Q39" s="50"/>
    </row>
    <row r="40" spans="1:17" ht="19.5" customHeight="1">
      <c r="A40" s="47"/>
      <c r="B40" s="18"/>
      <c r="C40" s="19"/>
      <c r="D40" s="19"/>
      <c r="E40" s="19"/>
      <c r="F40" s="19" t="s">
        <v>10</v>
      </c>
      <c r="G40" s="19"/>
      <c r="H40" s="19" t="s">
        <v>11</v>
      </c>
      <c r="I40" s="2"/>
      <c r="J40" s="20"/>
      <c r="K40" s="19"/>
      <c r="L40" s="19"/>
      <c r="M40" s="1"/>
      <c r="N40" s="21">
        <f>IF(M40="","",P40)</f>
      </c>
      <c r="O40" s="20"/>
      <c r="P40" s="39">
        <v>21195.38</v>
      </c>
      <c r="Q40" s="48"/>
    </row>
    <row r="41" spans="1:17" ht="19.5" customHeight="1">
      <c r="A41" s="47"/>
      <c r="B41" s="18"/>
      <c r="C41" s="19"/>
      <c r="D41" s="19"/>
      <c r="E41" s="19"/>
      <c r="F41" s="19"/>
      <c r="G41" s="19"/>
      <c r="H41" s="19" t="s">
        <v>12</v>
      </c>
      <c r="I41" s="2"/>
      <c r="J41" s="20"/>
      <c r="K41" s="19"/>
      <c r="L41" s="19"/>
      <c r="M41" s="1"/>
      <c r="N41" s="21">
        <f aca="true" t="shared" si="0" ref="N41:N46">IF(M41="","",P41)</f>
      </c>
      <c r="O41" s="20"/>
      <c r="P41" s="39">
        <v>28260.52</v>
      </c>
      <c r="Q41" s="48"/>
    </row>
    <row r="42" spans="1:17" ht="19.5" customHeight="1">
      <c r="A42" s="47"/>
      <c r="B42" s="18"/>
      <c r="C42" s="19"/>
      <c r="D42" s="19"/>
      <c r="E42" s="19"/>
      <c r="F42" s="19"/>
      <c r="G42" s="19"/>
      <c r="H42" s="19" t="s">
        <v>13</v>
      </c>
      <c r="I42" s="2"/>
      <c r="J42" s="20"/>
      <c r="K42" s="19"/>
      <c r="L42" s="19"/>
      <c r="M42" s="1"/>
      <c r="N42" s="21">
        <f t="shared" si="0"/>
      </c>
      <c r="O42" s="20"/>
      <c r="P42" s="39">
        <v>42390.77</v>
      </c>
      <c r="Q42" s="48"/>
    </row>
    <row r="43" spans="1:17" ht="19.5" customHeight="1">
      <c r="A43" s="47"/>
      <c r="B43" s="18"/>
      <c r="C43" s="19"/>
      <c r="D43" s="19"/>
      <c r="E43" s="19"/>
      <c r="F43" s="19"/>
      <c r="G43" s="19"/>
      <c r="H43" s="19" t="s">
        <v>14</v>
      </c>
      <c r="I43" s="2"/>
      <c r="J43" s="20"/>
      <c r="K43" s="19"/>
      <c r="L43" s="19"/>
      <c r="M43" s="1"/>
      <c r="N43" s="21">
        <f t="shared" si="0"/>
      </c>
      <c r="O43" s="20"/>
      <c r="P43" s="39">
        <v>56521.04</v>
      </c>
      <c r="Q43" s="48"/>
    </row>
    <row r="44" spans="1:17" ht="19.5" customHeight="1">
      <c r="A44" s="47"/>
      <c r="B44" s="18"/>
      <c r="C44" s="19"/>
      <c r="D44" s="19"/>
      <c r="E44" s="19"/>
      <c r="F44" s="19"/>
      <c r="G44" s="19"/>
      <c r="H44" s="19" t="s">
        <v>15</v>
      </c>
      <c r="I44" s="2"/>
      <c r="J44" s="20"/>
      <c r="K44" s="19"/>
      <c r="L44" s="19"/>
      <c r="M44" s="1"/>
      <c r="N44" s="21">
        <f t="shared" si="0"/>
      </c>
      <c r="O44" s="20"/>
      <c r="P44" s="39">
        <v>70651.29</v>
      </c>
      <c r="Q44" s="48"/>
    </row>
    <row r="45" spans="1:17" ht="19.5" customHeight="1">
      <c r="A45" s="47"/>
      <c r="B45" s="18"/>
      <c r="C45" s="19"/>
      <c r="D45" s="19"/>
      <c r="E45" s="19"/>
      <c r="F45" s="19"/>
      <c r="G45" s="19"/>
      <c r="H45" s="19" t="s">
        <v>16</v>
      </c>
      <c r="I45" s="2"/>
      <c r="J45" s="20"/>
      <c r="K45" s="19"/>
      <c r="L45" s="19"/>
      <c r="M45" s="1"/>
      <c r="N45" s="21">
        <f t="shared" si="0"/>
      </c>
      <c r="O45" s="20"/>
      <c r="P45" s="39">
        <v>82426.51</v>
      </c>
      <c r="Q45" s="48"/>
    </row>
    <row r="46" spans="1:17" ht="19.5" customHeight="1">
      <c r="A46" s="47"/>
      <c r="B46" s="18"/>
      <c r="C46" s="19"/>
      <c r="D46" s="19"/>
      <c r="E46" s="19"/>
      <c r="F46" s="19"/>
      <c r="G46" s="19"/>
      <c r="H46" s="19" t="s">
        <v>17</v>
      </c>
      <c r="I46" s="2"/>
      <c r="J46" s="20"/>
      <c r="K46" s="19"/>
      <c r="L46" s="19"/>
      <c r="M46" s="1"/>
      <c r="N46" s="21">
        <f t="shared" si="0"/>
      </c>
      <c r="O46" s="20"/>
      <c r="P46" s="39">
        <v>111864.56</v>
      </c>
      <c r="Q46" s="48"/>
    </row>
    <row r="47" spans="1:17" ht="19.5" customHeight="1">
      <c r="A47" s="47"/>
      <c r="B47" s="18"/>
      <c r="C47" s="19"/>
      <c r="D47" s="19"/>
      <c r="E47" s="19"/>
      <c r="F47" s="19"/>
      <c r="G47" s="2"/>
      <c r="H47" s="2"/>
      <c r="I47" s="2"/>
      <c r="J47" s="20"/>
      <c r="K47" s="19"/>
      <c r="L47" s="19"/>
      <c r="M47" s="2"/>
      <c r="N47" s="45">
        <f>IF(SUM(N40:N46)=0,"",SUM(N40:N46))</f>
      </c>
      <c r="O47" s="20"/>
      <c r="P47" s="39"/>
      <c r="Q47" s="48"/>
    </row>
    <row r="48" spans="1:17" ht="7.5" customHeight="1" thickBot="1">
      <c r="A48" s="47"/>
      <c r="B48" s="25"/>
      <c r="C48" s="27"/>
      <c r="D48" s="27"/>
      <c r="E48" s="27"/>
      <c r="F48" s="27"/>
      <c r="G48" s="28"/>
      <c r="H48" s="28"/>
      <c r="I48" s="28"/>
      <c r="J48" s="29"/>
      <c r="K48" s="27"/>
      <c r="L48" s="27"/>
      <c r="M48" s="28"/>
      <c r="N48" s="30"/>
      <c r="O48" s="29"/>
      <c r="P48" s="31"/>
      <c r="Q48" s="48"/>
    </row>
    <row r="49" spans="1:17" ht="4.5" customHeight="1" thickBot="1">
      <c r="A49" s="47"/>
      <c r="B49" s="3"/>
      <c r="C49" s="3"/>
      <c r="D49" s="3"/>
      <c r="E49" s="3"/>
      <c r="F49" s="3"/>
      <c r="G49" s="33"/>
      <c r="H49" s="33"/>
      <c r="I49" s="33"/>
      <c r="J49" s="34"/>
      <c r="K49" s="3"/>
      <c r="L49" s="3"/>
      <c r="M49" s="33"/>
      <c r="N49" s="35"/>
      <c r="O49" s="34"/>
      <c r="P49" s="3"/>
      <c r="Q49" s="48"/>
    </row>
    <row r="50" spans="1:17" ht="7.5" customHeight="1">
      <c r="A50" s="47"/>
      <c r="B50" s="5"/>
      <c r="C50" s="6"/>
      <c r="D50" s="6"/>
      <c r="E50" s="6"/>
      <c r="F50" s="6"/>
      <c r="G50" s="7"/>
      <c r="H50" s="7"/>
      <c r="I50" s="7"/>
      <c r="J50" s="8"/>
      <c r="K50" s="6"/>
      <c r="L50" s="6"/>
      <c r="M50" s="7"/>
      <c r="N50" s="40"/>
      <c r="O50" s="8"/>
      <c r="P50" s="9"/>
      <c r="Q50" s="48"/>
    </row>
    <row r="51" spans="1:17" s="17" customFormat="1" ht="19.5" customHeight="1">
      <c r="A51" s="49"/>
      <c r="B51" s="10"/>
      <c r="C51" s="70" t="s">
        <v>43</v>
      </c>
      <c r="D51" s="71"/>
      <c r="E51" s="71"/>
      <c r="F51" s="12"/>
      <c r="G51" s="13"/>
      <c r="H51" s="13"/>
      <c r="I51" s="13"/>
      <c r="J51" s="14"/>
      <c r="K51" s="12"/>
      <c r="L51" s="12"/>
      <c r="M51" s="13"/>
      <c r="N51" s="14" t="s">
        <v>44</v>
      </c>
      <c r="O51" s="14" t="s">
        <v>45</v>
      </c>
      <c r="P51" s="16"/>
      <c r="Q51" s="50"/>
    </row>
    <row r="52" spans="1:17" ht="19.5" customHeight="1">
      <c r="A52" s="47"/>
      <c r="B52" s="18"/>
      <c r="C52" s="71"/>
      <c r="D52" s="71"/>
      <c r="E52" s="71"/>
      <c r="F52" s="19" t="s">
        <v>10</v>
      </c>
      <c r="G52" s="19"/>
      <c r="H52" s="19" t="s">
        <v>18</v>
      </c>
      <c r="I52" s="2"/>
      <c r="J52" s="20"/>
      <c r="K52" s="19"/>
      <c r="L52" s="19"/>
      <c r="M52" s="1"/>
      <c r="N52" s="21">
        <f>IF(M52="","",P52)</f>
      </c>
      <c r="O52" s="20">
        <f>IF(N52="","",N52*0.25)</f>
      </c>
      <c r="P52" s="39">
        <v>70651.29</v>
      </c>
      <c r="Q52" s="48"/>
    </row>
    <row r="53" spans="1:17" ht="19.5" customHeight="1">
      <c r="A53" s="47"/>
      <c r="B53" s="18"/>
      <c r="C53" s="19"/>
      <c r="D53" s="19"/>
      <c r="E53" s="19"/>
      <c r="F53" s="19"/>
      <c r="G53" s="19"/>
      <c r="H53" s="19" t="s">
        <v>19</v>
      </c>
      <c r="I53" s="2"/>
      <c r="J53" s="20"/>
      <c r="K53" s="19"/>
      <c r="L53" s="19"/>
      <c r="M53" s="1"/>
      <c r="N53" s="21">
        <f>IF(M53="","",P53)</f>
      </c>
      <c r="O53" s="20">
        <f>IF(N53="","",N53*0.25)</f>
      </c>
      <c r="P53" s="39">
        <v>105976.95</v>
      </c>
      <c r="Q53" s="48"/>
    </row>
    <row r="54" spans="1:17" ht="19.5" customHeight="1">
      <c r="A54" s="47"/>
      <c r="B54" s="18"/>
      <c r="C54" s="19"/>
      <c r="D54" s="19"/>
      <c r="E54" s="19"/>
      <c r="F54" s="19"/>
      <c r="G54" s="19"/>
      <c r="H54" s="19" t="s">
        <v>20</v>
      </c>
      <c r="I54" s="2"/>
      <c r="J54" s="20"/>
      <c r="K54" s="19"/>
      <c r="L54" s="19"/>
      <c r="M54" s="1"/>
      <c r="N54" s="21">
        <f>IF(M54="","",P54)</f>
      </c>
      <c r="O54" s="20">
        <f>IF(N54="","",N54*0.25)</f>
      </c>
      <c r="P54" s="39">
        <v>176628.25</v>
      </c>
      <c r="Q54" s="48"/>
    </row>
    <row r="55" spans="1:17" ht="19.5" customHeight="1">
      <c r="A55" s="47"/>
      <c r="B55" s="18"/>
      <c r="C55" s="19"/>
      <c r="D55" s="19"/>
      <c r="E55" s="19"/>
      <c r="F55" s="19"/>
      <c r="G55" s="19"/>
      <c r="H55" s="19" t="s">
        <v>21</v>
      </c>
      <c r="I55" s="2"/>
      <c r="J55" s="20"/>
      <c r="K55" s="19"/>
      <c r="L55" s="19"/>
      <c r="M55" s="1"/>
      <c r="N55" s="21">
        <f>IF(M55="","",P55)</f>
      </c>
      <c r="O55" s="20">
        <f>IF(N55="","",N55*0.25)</f>
      </c>
      <c r="P55" s="39">
        <v>282605.21</v>
      </c>
      <c r="Q55" s="48"/>
    </row>
    <row r="56" spans="1:17" ht="19.5" customHeight="1">
      <c r="A56" s="47"/>
      <c r="B56" s="18"/>
      <c r="C56" s="19"/>
      <c r="D56" s="19"/>
      <c r="E56" s="19"/>
      <c r="F56" s="19"/>
      <c r="G56" s="19"/>
      <c r="H56" s="19" t="s">
        <v>22</v>
      </c>
      <c r="I56" s="2"/>
      <c r="J56" s="20"/>
      <c r="K56" s="19"/>
      <c r="L56" s="19"/>
      <c r="M56" s="1"/>
      <c r="N56" s="21">
        <f>IF(M56="","",P56)</f>
      </c>
      <c r="O56" s="20">
        <f>IF(N56="","",N56*0.25)</f>
      </c>
      <c r="P56" s="39">
        <v>423907.81</v>
      </c>
      <c r="Q56" s="48"/>
    </row>
    <row r="57" spans="1:17" ht="19.5" customHeight="1">
      <c r="A57" s="47"/>
      <c r="B57" s="18"/>
      <c r="C57" s="19"/>
      <c r="D57" s="19"/>
      <c r="E57" s="19"/>
      <c r="F57" s="19"/>
      <c r="G57" s="2"/>
      <c r="H57" s="2"/>
      <c r="I57" s="2"/>
      <c r="J57" s="20"/>
      <c r="K57" s="19"/>
      <c r="L57" s="19"/>
      <c r="M57" s="2"/>
      <c r="N57" s="45">
        <f>IF(SUM(N52:N56)=0,"",SUM(N52:N56))</f>
      </c>
      <c r="O57" s="45">
        <f>IF(SUM(O52:O56)=0,"",SUM(O52:O56))</f>
      </c>
      <c r="P57" s="39"/>
      <c r="Q57" s="48"/>
    </row>
    <row r="58" spans="1:17" ht="7.5" customHeight="1" thickBot="1">
      <c r="A58" s="47"/>
      <c r="B58" s="25"/>
      <c r="C58" s="27"/>
      <c r="D58" s="27"/>
      <c r="E58" s="27"/>
      <c r="F58" s="27"/>
      <c r="G58" s="28"/>
      <c r="H58" s="28"/>
      <c r="I58" s="28"/>
      <c r="J58" s="29"/>
      <c r="K58" s="27"/>
      <c r="L58" s="27"/>
      <c r="M58" s="28"/>
      <c r="N58" s="29"/>
      <c r="O58" s="29"/>
      <c r="P58" s="31"/>
      <c r="Q58" s="48"/>
    </row>
    <row r="59" spans="1:17" ht="9" customHeight="1">
      <c r="A59" s="47"/>
      <c r="B59" s="3"/>
      <c r="C59" s="3"/>
      <c r="D59" s="3"/>
      <c r="E59" s="3"/>
      <c r="F59" s="3"/>
      <c r="G59" s="33"/>
      <c r="H59" s="33"/>
      <c r="I59" s="33"/>
      <c r="J59" s="34"/>
      <c r="K59" s="3"/>
      <c r="L59" s="3"/>
      <c r="M59" s="33"/>
      <c r="N59" s="34"/>
      <c r="O59" s="34"/>
      <c r="P59" s="3"/>
      <c r="Q59" s="48"/>
    </row>
    <row r="60" spans="1:17" ht="19.5" customHeight="1">
      <c r="A60" s="47"/>
      <c r="B60" s="3"/>
      <c r="C60" s="3"/>
      <c r="D60" s="65" t="s">
        <v>33</v>
      </c>
      <c r="E60" s="65"/>
      <c r="F60" s="65"/>
      <c r="G60" s="65"/>
      <c r="H60" s="33"/>
      <c r="I60" s="72"/>
      <c r="J60" s="72"/>
      <c r="K60" s="3"/>
      <c r="L60" s="56" t="s">
        <v>42</v>
      </c>
      <c r="M60" s="55">
        <f>N12</f>
      </c>
      <c r="N60" s="34" t="s">
        <v>41</v>
      </c>
      <c r="O60" s="55">
        <f>O12</f>
      </c>
      <c r="P60" s="3"/>
      <c r="Q60" s="48"/>
    </row>
    <row r="61" spans="1:17" ht="19.5" customHeight="1">
      <c r="A61" s="47"/>
      <c r="B61" s="3"/>
      <c r="C61" s="3"/>
      <c r="D61" s="65" t="s">
        <v>34</v>
      </c>
      <c r="E61" s="65"/>
      <c r="F61" s="65"/>
      <c r="G61" s="65"/>
      <c r="H61" s="33"/>
      <c r="I61" s="67">
        <f>N21</f>
      </c>
      <c r="J61" s="67"/>
      <c r="K61" s="3"/>
      <c r="L61" s="34"/>
      <c r="M61" s="33"/>
      <c r="N61" s="34"/>
      <c r="O61" s="34"/>
      <c r="P61" s="3"/>
      <c r="Q61" s="48"/>
    </row>
    <row r="62" spans="1:17" ht="19.5" customHeight="1">
      <c r="A62" s="47"/>
      <c r="B62" s="3"/>
      <c r="C62" s="3"/>
      <c r="D62" s="65" t="s">
        <v>35</v>
      </c>
      <c r="E62" s="65"/>
      <c r="F62" s="65"/>
      <c r="G62" s="65"/>
      <c r="H62" s="33"/>
      <c r="I62" s="67">
        <f>N26</f>
      </c>
      <c r="J62" s="67"/>
      <c r="K62" s="3"/>
      <c r="L62" s="34"/>
      <c r="M62" s="33"/>
      <c r="N62" s="34"/>
      <c r="O62" s="34"/>
      <c r="P62" s="3"/>
      <c r="Q62" s="48"/>
    </row>
    <row r="63" spans="1:17" ht="19.5" customHeight="1">
      <c r="A63" s="47"/>
      <c r="B63" s="3"/>
      <c r="C63" s="3"/>
      <c r="D63" s="65" t="s">
        <v>36</v>
      </c>
      <c r="E63" s="65"/>
      <c r="F63" s="65"/>
      <c r="G63" s="65"/>
      <c r="H63" s="33"/>
      <c r="I63" s="67">
        <f>N35</f>
      </c>
      <c r="J63" s="67"/>
      <c r="K63" s="3"/>
      <c r="L63" s="34"/>
      <c r="M63" s="33"/>
      <c r="N63" s="34"/>
      <c r="O63" s="34"/>
      <c r="P63" s="3"/>
      <c r="Q63" s="48"/>
    </row>
    <row r="64" spans="1:17" ht="19.5" customHeight="1">
      <c r="A64" s="47"/>
      <c r="B64" s="3"/>
      <c r="C64" s="3"/>
      <c r="D64" s="65" t="s">
        <v>37</v>
      </c>
      <c r="E64" s="65"/>
      <c r="F64" s="65"/>
      <c r="G64" s="65"/>
      <c r="H64" s="33"/>
      <c r="I64" s="67">
        <f>N47</f>
      </c>
      <c r="J64" s="67"/>
      <c r="K64" s="3"/>
      <c r="L64" s="34"/>
      <c r="M64" s="33" t="s">
        <v>49</v>
      </c>
      <c r="N64" s="34"/>
      <c r="O64" s="34" t="s">
        <v>50</v>
      </c>
      <c r="P64" s="3"/>
      <c r="Q64" s="48"/>
    </row>
    <row r="65" spans="1:17" ht="19.5" customHeight="1" thickBot="1">
      <c r="A65" s="47"/>
      <c r="B65" s="3"/>
      <c r="C65" s="3"/>
      <c r="D65" s="65" t="s">
        <v>46</v>
      </c>
      <c r="E65" s="65"/>
      <c r="F65" s="65"/>
      <c r="G65" s="65"/>
      <c r="H65" s="33"/>
      <c r="I65" s="66"/>
      <c r="J65" s="66"/>
      <c r="K65" s="3"/>
      <c r="L65" s="56" t="s">
        <v>42</v>
      </c>
      <c r="M65" s="55">
        <f>N57</f>
      </c>
      <c r="N65" s="34" t="s">
        <v>48</v>
      </c>
      <c r="O65" s="55">
        <f>O57</f>
      </c>
      <c r="P65" s="3"/>
      <c r="Q65" s="48"/>
    </row>
    <row r="66" spans="1:17" ht="19.5" customHeight="1" thickBot="1">
      <c r="A66" s="47"/>
      <c r="B66" s="3"/>
      <c r="C66" s="3"/>
      <c r="D66" s="63" t="s">
        <v>47</v>
      </c>
      <c r="E66" s="63"/>
      <c r="F66" s="63"/>
      <c r="G66" s="63"/>
      <c r="H66" s="64"/>
      <c r="I66" s="61">
        <f>SUM(I60:I65)</f>
        <v>0</v>
      </c>
      <c r="J66" s="62"/>
      <c r="K66" s="3"/>
      <c r="L66" s="56"/>
      <c r="M66" s="34"/>
      <c r="N66" s="34"/>
      <c r="O66" s="34"/>
      <c r="P66" s="3"/>
      <c r="Q66" s="48"/>
    </row>
    <row r="67" spans="1:17" ht="19.5" customHeight="1" thickBot="1">
      <c r="A67" s="47"/>
      <c r="B67" s="3"/>
      <c r="C67" s="3"/>
      <c r="D67" s="63" t="s">
        <v>51</v>
      </c>
      <c r="E67" s="63"/>
      <c r="F67" s="63"/>
      <c r="G67" s="63"/>
      <c r="H67" s="64"/>
      <c r="I67" s="61">
        <f>IF(I66=0,"",I66*0.75)</f>
      </c>
      <c r="J67" s="62"/>
      <c r="K67" s="54"/>
      <c r="L67" s="57" t="s">
        <v>54</v>
      </c>
      <c r="M67" s="33"/>
      <c r="N67" s="34"/>
      <c r="O67" s="34"/>
      <c r="P67" s="3"/>
      <c r="Q67" s="48"/>
    </row>
    <row r="68" spans="1:17" ht="19.5" customHeight="1" thickBot="1">
      <c r="A68" s="47"/>
      <c r="B68" s="3"/>
      <c r="C68" s="3"/>
      <c r="D68" s="63" t="s">
        <v>52</v>
      </c>
      <c r="E68" s="63"/>
      <c r="F68" s="63"/>
      <c r="G68" s="63"/>
      <c r="H68" s="64"/>
      <c r="I68" s="61">
        <f>IF(I66=0,"",I66*0.6)</f>
      </c>
      <c r="J68" s="62"/>
      <c r="K68" s="54"/>
      <c r="L68" s="57" t="s">
        <v>55</v>
      </c>
      <c r="M68" s="33"/>
      <c r="N68" s="34"/>
      <c r="O68" s="34"/>
      <c r="P68" s="3"/>
      <c r="Q68" s="48"/>
    </row>
    <row r="69" spans="1:17" ht="19.5" customHeight="1" thickBot="1">
      <c r="A69" s="47"/>
      <c r="B69" s="3"/>
      <c r="C69" s="3"/>
      <c r="D69" s="59" t="s">
        <v>53</v>
      </c>
      <c r="E69" s="59"/>
      <c r="F69" s="59"/>
      <c r="G69" s="59"/>
      <c r="H69" s="60"/>
      <c r="I69" s="61">
        <f>IF(I66=0,"",I66*0.5)</f>
      </c>
      <c r="J69" s="62"/>
      <c r="K69" s="33"/>
      <c r="L69" s="58" t="s">
        <v>56</v>
      </c>
      <c r="M69" s="33"/>
      <c r="N69" s="34"/>
      <c r="O69" s="34"/>
      <c r="P69" s="3"/>
      <c r="Q69" s="48"/>
    </row>
    <row r="70" spans="1:17" ht="7.5" customHeight="1" thickBot="1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3"/>
    </row>
    <row r="71" ht="19.5" customHeight="1" thickTop="1"/>
  </sheetData>
  <mergeCells count="23">
    <mergeCell ref="B4:P4"/>
    <mergeCell ref="B5:P5"/>
    <mergeCell ref="C51:E52"/>
    <mergeCell ref="D60:G60"/>
    <mergeCell ref="I60:J60"/>
    <mergeCell ref="D61:G61"/>
    <mergeCell ref="I61:J61"/>
    <mergeCell ref="D62:G62"/>
    <mergeCell ref="I62:J62"/>
    <mergeCell ref="D63:G63"/>
    <mergeCell ref="I63:J63"/>
    <mergeCell ref="D64:G64"/>
    <mergeCell ref="I64:J64"/>
    <mergeCell ref="D65:G65"/>
    <mergeCell ref="I65:J65"/>
    <mergeCell ref="D66:H66"/>
    <mergeCell ref="I66:J66"/>
    <mergeCell ref="D69:H69"/>
    <mergeCell ref="I69:J69"/>
    <mergeCell ref="D67:H67"/>
    <mergeCell ref="I67:J67"/>
    <mergeCell ref="D68:H68"/>
    <mergeCell ref="I68:J68"/>
  </mergeCells>
  <printOptions/>
  <pageMargins left="0.15748031496062992" right="0.15748031496062992" top="0.15748031496062992" bottom="0.16" header="0.15748031496062992" footer="0.1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sibiliap</dc:creator>
  <cp:keywords/>
  <dc:description/>
  <cp:lastModifiedBy>Piergiuseppe Sibilia</cp:lastModifiedBy>
  <cp:lastPrinted>2013-03-21T11:22:48Z</cp:lastPrinted>
  <dcterms:created xsi:type="dcterms:W3CDTF">2003-09-25T09:21:58Z</dcterms:created>
  <dcterms:modified xsi:type="dcterms:W3CDTF">2013-03-21T11:26:37Z</dcterms:modified>
  <cp:category/>
  <cp:version/>
  <cp:contentType/>
  <cp:contentStatus/>
</cp:coreProperties>
</file>